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_10\Desktop\"/>
    </mc:Choice>
  </mc:AlternateContent>
  <bookViews>
    <workbookView xWindow="0" yWindow="0" windowWidth="19200" windowHeight="11595" activeTab="1"/>
  </bookViews>
  <sheets>
    <sheet name="مشخصات طرح" sheetId="3" r:id="rId1"/>
    <sheet name="برنامه زمانبندی طرح" sheetId="2" r:id="rId2"/>
    <sheet name="پیشرفت برنامه ای و واقعی" sheetId="1" r:id="rId3"/>
    <sheet name="پیشرفت مالی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D9" i="2"/>
  <c r="E9" i="2" s="1"/>
  <c r="F9" i="2" s="1"/>
  <c r="G9" i="2" s="1"/>
  <c r="H9" i="2" s="1"/>
  <c r="I9" i="2" s="1"/>
  <c r="J9" i="2" s="1"/>
  <c r="K9" i="2" s="1"/>
  <c r="L9" i="2" s="1"/>
  <c r="M9" i="2" s="1"/>
  <c r="N9" i="2" s="1"/>
  <c r="O9" i="2" s="1"/>
  <c r="D8" i="2"/>
  <c r="E8" i="2"/>
  <c r="F8" i="2"/>
  <c r="G8" i="2"/>
  <c r="H8" i="2"/>
  <c r="I8" i="2"/>
  <c r="J8" i="2"/>
  <c r="K8" i="2"/>
  <c r="L8" i="2"/>
  <c r="M8" i="2"/>
  <c r="N8" i="2"/>
  <c r="O8" i="2"/>
  <c r="O6" i="2"/>
  <c r="N6" i="2"/>
  <c r="M6" i="2"/>
  <c r="L6" i="2"/>
  <c r="K6" i="2"/>
  <c r="J6" i="2"/>
  <c r="I6" i="2"/>
  <c r="H6" i="2"/>
  <c r="G6" i="2"/>
  <c r="F6" i="2"/>
  <c r="E6" i="2"/>
  <c r="D6" i="2"/>
  <c r="M5" i="2"/>
  <c r="L5" i="2"/>
  <c r="K5" i="2"/>
  <c r="J4" i="2"/>
  <c r="I4" i="2"/>
  <c r="H4" i="2"/>
  <c r="G4" i="2"/>
  <c r="J3" i="2"/>
  <c r="I3" i="2"/>
  <c r="H3" i="2"/>
  <c r="G3" i="2"/>
  <c r="F2" i="2"/>
  <c r="E2" i="2"/>
  <c r="D2" i="2"/>
  <c r="B3" i="1"/>
  <c r="E9" i="4" l="1"/>
  <c r="B14" i="1" l="1"/>
  <c r="B13" i="1"/>
  <c r="B12" i="1"/>
  <c r="B11" i="1"/>
  <c r="B10" i="1"/>
  <c r="B9" i="1"/>
  <c r="B8" i="1"/>
  <c r="B7" i="1"/>
  <c r="B6" i="1"/>
  <c r="B5" i="1"/>
  <c r="B4" i="1"/>
  <c r="H26" i="1" l="1"/>
  <c r="C11" i="1" l="1"/>
  <c r="C10" i="1" l="1"/>
  <c r="C9" i="1" l="1"/>
  <c r="C8" i="1" l="1"/>
  <c r="C7" i="1" l="1"/>
  <c r="C6" i="1" l="1"/>
  <c r="C5" i="1"/>
</calcChain>
</file>

<file path=xl/sharedStrings.xml><?xml version="1.0" encoding="utf-8"?>
<sst xmlns="http://schemas.openxmlformats.org/spreadsheetml/2006/main" count="80" uniqueCount="67">
  <si>
    <t xml:space="preserve">درصد پیشرفت برنامه ای </t>
  </si>
  <si>
    <t>درصد پیشرفت واقعی</t>
  </si>
  <si>
    <t>زمان بر حسب ماه</t>
  </si>
  <si>
    <t>ماه  اول</t>
  </si>
  <si>
    <t>ماه دوم</t>
  </si>
  <si>
    <t>ماه سوم</t>
  </si>
  <si>
    <t>ماه چهارم</t>
  </si>
  <si>
    <t>ماه پنجم</t>
  </si>
  <si>
    <t>ماه ششم</t>
  </si>
  <si>
    <t>ماه هفتم</t>
  </si>
  <si>
    <t>ماه هشتم</t>
  </si>
  <si>
    <t>ماه نهم</t>
  </si>
  <si>
    <t>ماه دهم</t>
  </si>
  <si>
    <t>ماه یازدهم</t>
  </si>
  <si>
    <t>ماه دوازدهم</t>
  </si>
  <si>
    <t>مرحله اول</t>
  </si>
  <si>
    <t>مرحله دوم</t>
  </si>
  <si>
    <t>مرحله سوم</t>
  </si>
  <si>
    <t>مرحله چهارم</t>
  </si>
  <si>
    <t>مرحله پنجم</t>
  </si>
  <si>
    <t>مراحل طرح</t>
  </si>
  <si>
    <t>نام و نام خانوادگی مجری طرح</t>
  </si>
  <si>
    <t>نام و نام خانوادگی مسئول کنترل پروژه</t>
  </si>
  <si>
    <t>شماره تماس مجری طرح</t>
  </si>
  <si>
    <t>ایمیل مجری طرح</t>
  </si>
  <si>
    <t>ایمیل مسئول کنترل پروژه</t>
  </si>
  <si>
    <t>شماره تماس مسئول کنترل پروژه</t>
  </si>
  <si>
    <t>زمان پایان طرح</t>
  </si>
  <si>
    <t>زمان شروع طرح</t>
  </si>
  <si>
    <t>درصد پیشرفت مالی واقعی</t>
  </si>
  <si>
    <t>درصد پیشرفت مالی اقدام شده</t>
  </si>
  <si>
    <t>پیش پرداخت</t>
  </si>
  <si>
    <t>پرداخت مرحله اول</t>
  </si>
  <si>
    <t>پرداخت مرحله دوم</t>
  </si>
  <si>
    <t>پرداخت مرحله سوم</t>
  </si>
  <si>
    <t>پرداخت مرحله چهارم</t>
  </si>
  <si>
    <t>پرداخت مرحله پنجم</t>
  </si>
  <si>
    <t>98/8/15</t>
  </si>
  <si>
    <t>98/9/13</t>
  </si>
  <si>
    <t>98/11/22</t>
  </si>
  <si>
    <t>98/12/21</t>
  </si>
  <si>
    <t>98/2/27</t>
  </si>
  <si>
    <t>98/3/11</t>
  </si>
  <si>
    <t>98/7/30</t>
  </si>
  <si>
    <t>99/7/28</t>
  </si>
  <si>
    <t>99/5/02</t>
  </si>
  <si>
    <t>99/3/29</t>
  </si>
  <si>
    <t>99/8/12</t>
  </si>
  <si>
    <t>99/10/02</t>
  </si>
  <si>
    <t>تاریخ اقدام صورت وضعیت مالی</t>
  </si>
  <si>
    <t>تاریح دریافت صورت وضعیت مالی</t>
  </si>
  <si>
    <t>عنوان طرح</t>
  </si>
  <si>
    <t>کارفرما</t>
  </si>
  <si>
    <t>دانشکده</t>
  </si>
  <si>
    <t>موضوع</t>
  </si>
  <si>
    <t>توضیح</t>
  </si>
  <si>
    <t>طراجی و توسعه سیستم ...</t>
  </si>
  <si>
    <t>شرکت توانیر</t>
  </si>
  <si>
    <t>مهندسی برق</t>
  </si>
  <si>
    <t>آقای دکتر ...</t>
  </si>
  <si>
    <t>آفای مهندس ...</t>
  </si>
  <si>
    <t>98/8/10</t>
  </si>
  <si>
    <t>99/8/10</t>
  </si>
  <si>
    <t>درصد مرحله از کل طرح</t>
  </si>
  <si>
    <t>پیشرفت هر ماه</t>
  </si>
  <si>
    <t>پیشرفت تجمعی در هر ماه</t>
  </si>
  <si>
    <t>زمان (ماه)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</si>
</sst>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B Nazanin" panose="00000400000000000000" pitchFamily="2" charset="-78"/>
              </a:defRPr>
            </a:pPr>
            <a:r>
              <a:rPr lang="fa-IR"/>
              <a:t>نمودار درصد پیشرفت برنامه ای و واقعی طرح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B Nazanin" panose="00000400000000000000" pitchFamily="2" charset="-78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'پیشرفت برنامه ای و واقعی'!$B$2</c:f>
              <c:strCache>
                <c:ptCount val="1"/>
                <c:pt idx="0">
                  <c:v>درصد پیشرفت برنامه ای 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'پیشرفت برنامه ای و واقعی'!$A$3:$A$14</c:f>
              <c:strCache>
                <c:ptCount val="12"/>
                <c:pt idx="0">
                  <c:v>ماه  اول</c:v>
                </c:pt>
                <c:pt idx="1">
                  <c:v>ماه دوم</c:v>
                </c:pt>
                <c:pt idx="2">
                  <c:v>ماه سوم</c:v>
                </c:pt>
                <c:pt idx="3">
                  <c:v>ماه چهارم</c:v>
                </c:pt>
                <c:pt idx="4">
                  <c:v>ماه پنجم</c:v>
                </c:pt>
                <c:pt idx="5">
                  <c:v>ماه ششم</c:v>
                </c:pt>
                <c:pt idx="6">
                  <c:v>ماه هفتم</c:v>
                </c:pt>
                <c:pt idx="7">
                  <c:v>ماه هشتم</c:v>
                </c:pt>
                <c:pt idx="8">
                  <c:v>ماه نهم</c:v>
                </c:pt>
                <c:pt idx="9">
                  <c:v>ماه دهم</c:v>
                </c:pt>
                <c:pt idx="10">
                  <c:v>ماه یازدهم</c:v>
                </c:pt>
                <c:pt idx="11">
                  <c:v>ماه دوازدهم</c:v>
                </c:pt>
              </c:strCache>
            </c:strRef>
          </c:cat>
          <c:val>
            <c:numRef>
              <c:f>'پیشرفت برنامه ای و واقعی'!$B$3:$B$14</c:f>
              <c:numCache>
                <c:formatCode>0.00</c:formatCode>
                <c:ptCount val="12"/>
                <c:pt idx="0">
                  <c:v>9.25</c:v>
                </c:pt>
                <c:pt idx="1">
                  <c:v>18.5</c:v>
                </c:pt>
                <c:pt idx="2">
                  <c:v>27.75</c:v>
                </c:pt>
                <c:pt idx="3">
                  <c:v>41</c:v>
                </c:pt>
                <c:pt idx="4">
                  <c:v>54.25</c:v>
                </c:pt>
                <c:pt idx="5">
                  <c:v>67.5</c:v>
                </c:pt>
                <c:pt idx="6">
                  <c:v>80.75</c:v>
                </c:pt>
                <c:pt idx="7">
                  <c:v>85.666666666666671</c:v>
                </c:pt>
                <c:pt idx="8">
                  <c:v>90.583333333333329</c:v>
                </c:pt>
                <c:pt idx="9">
                  <c:v>95.5</c:v>
                </c:pt>
                <c:pt idx="10">
                  <c:v>97.75</c:v>
                </c:pt>
                <c:pt idx="11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EB-40AA-B87F-3DAA4CC60B71}"/>
            </c:ext>
          </c:extLst>
        </c:ser>
        <c:ser>
          <c:idx val="0"/>
          <c:order val="1"/>
          <c:tx>
            <c:strRef>
              <c:f>'پیشرفت برنامه ای و واقعی'!$C$2</c:f>
              <c:strCache>
                <c:ptCount val="1"/>
                <c:pt idx="0">
                  <c:v>درصد پیشرفت واقعی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'پیشرفت برنامه ای و واقعی'!$A$3:$A$14</c:f>
              <c:strCache>
                <c:ptCount val="12"/>
                <c:pt idx="0">
                  <c:v>ماه  اول</c:v>
                </c:pt>
                <c:pt idx="1">
                  <c:v>ماه دوم</c:v>
                </c:pt>
                <c:pt idx="2">
                  <c:v>ماه سوم</c:v>
                </c:pt>
                <c:pt idx="3">
                  <c:v>ماه چهارم</c:v>
                </c:pt>
                <c:pt idx="4">
                  <c:v>ماه پنجم</c:v>
                </c:pt>
                <c:pt idx="5">
                  <c:v>ماه ششم</c:v>
                </c:pt>
                <c:pt idx="6">
                  <c:v>ماه هفتم</c:v>
                </c:pt>
                <c:pt idx="7">
                  <c:v>ماه هشتم</c:v>
                </c:pt>
                <c:pt idx="8">
                  <c:v>ماه نهم</c:v>
                </c:pt>
                <c:pt idx="9">
                  <c:v>ماه دهم</c:v>
                </c:pt>
                <c:pt idx="10">
                  <c:v>ماه یازدهم</c:v>
                </c:pt>
                <c:pt idx="11">
                  <c:v>ماه دوازدهم</c:v>
                </c:pt>
              </c:strCache>
            </c:strRef>
          </c:cat>
          <c:val>
            <c:numRef>
              <c:f>'پیشرفت برنامه ای و واقعی'!$C$3:$C$14</c:f>
              <c:numCache>
                <c:formatCode>0.00</c:formatCode>
                <c:ptCount val="12"/>
                <c:pt idx="0">
                  <c:v>10</c:v>
                </c:pt>
                <c:pt idx="1">
                  <c:v>24</c:v>
                </c:pt>
                <c:pt idx="2">
                  <c:v>36.549999999999997</c:v>
                </c:pt>
                <c:pt idx="3">
                  <c:v>47.6</c:v>
                </c:pt>
                <c:pt idx="4">
                  <c:v>58.65</c:v>
                </c:pt>
                <c:pt idx="5">
                  <c:v>70.2</c:v>
                </c:pt>
                <c:pt idx="6">
                  <c:v>78.349999999999994</c:v>
                </c:pt>
                <c:pt idx="7">
                  <c:v>83.399999999999991</c:v>
                </c:pt>
                <c:pt idx="8">
                  <c:v>87.25</c:v>
                </c:pt>
                <c:pt idx="9">
                  <c:v>89</c:v>
                </c:pt>
                <c:pt idx="10">
                  <c:v>95</c:v>
                </c:pt>
                <c:pt idx="11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AEB-40AA-B87F-3DAA4CC60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9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downBars>
        </c:upDownBars>
        <c:smooth val="0"/>
        <c:axId val="-561021664"/>
        <c:axId val="-561011328"/>
      </c:lineChart>
      <c:catAx>
        <c:axId val="-56102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-561011328"/>
        <c:crosses val="autoZero"/>
        <c:auto val="1"/>
        <c:lblAlgn val="ctr"/>
        <c:lblOffset val="100"/>
        <c:noMultiLvlLbl val="0"/>
      </c:catAx>
      <c:valAx>
        <c:axId val="-56101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B Nazanin" panose="00000400000000000000" pitchFamily="2" charset="-78"/>
                  </a:defRPr>
                </a:pPr>
                <a:r>
                  <a:rPr lang="fa-IR"/>
                  <a:t>درصد پیشرفت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B Nazanin" panose="00000400000000000000" pitchFamily="2" charset="-78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-56102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</xdr:row>
      <xdr:rowOff>0</xdr:rowOff>
    </xdr:from>
    <xdr:to>
      <xdr:col>14</xdr:col>
      <xdr:colOff>9525</xdr:colOff>
      <xdr:row>18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21" sqref="A21"/>
    </sheetView>
  </sheetViews>
  <sheetFormatPr defaultRowHeight="15" x14ac:dyDescent="0.25"/>
  <cols>
    <col min="1" max="1" width="28.5703125" customWidth="1"/>
    <col min="2" max="2" width="32.42578125" customWidth="1"/>
  </cols>
  <sheetData>
    <row r="1" spans="1:2" x14ac:dyDescent="0.25">
      <c r="A1" s="7" t="s">
        <v>54</v>
      </c>
      <c r="B1" s="7" t="s">
        <v>55</v>
      </c>
    </row>
    <row r="2" spans="1:2" x14ac:dyDescent="0.25">
      <c r="A2" t="s">
        <v>51</v>
      </c>
      <c r="B2" t="s">
        <v>56</v>
      </c>
    </row>
    <row r="3" spans="1:2" x14ac:dyDescent="0.25">
      <c r="A3" t="s">
        <v>52</v>
      </c>
      <c r="B3" t="s">
        <v>57</v>
      </c>
    </row>
    <row r="4" spans="1:2" x14ac:dyDescent="0.25">
      <c r="A4" t="s">
        <v>53</v>
      </c>
      <c r="B4" t="s">
        <v>58</v>
      </c>
    </row>
    <row r="5" spans="1:2" x14ac:dyDescent="0.25">
      <c r="A5" t="s">
        <v>21</v>
      </c>
      <c r="B5" t="s">
        <v>59</v>
      </c>
    </row>
    <row r="6" spans="1:2" x14ac:dyDescent="0.25">
      <c r="A6" t="s">
        <v>22</v>
      </c>
      <c r="B6" t="s">
        <v>60</v>
      </c>
    </row>
    <row r="7" spans="1:2" x14ac:dyDescent="0.25">
      <c r="A7" t="s">
        <v>23</v>
      </c>
    </row>
    <row r="8" spans="1:2" x14ac:dyDescent="0.25">
      <c r="A8" t="s">
        <v>26</v>
      </c>
    </row>
    <row r="9" spans="1:2" x14ac:dyDescent="0.25">
      <c r="A9" t="s">
        <v>24</v>
      </c>
    </row>
    <row r="10" spans="1:2" x14ac:dyDescent="0.25">
      <c r="A10" t="s">
        <v>25</v>
      </c>
    </row>
    <row r="11" spans="1:2" x14ac:dyDescent="0.25">
      <c r="A11" t="s">
        <v>28</v>
      </c>
      <c r="B11" s="2" t="s">
        <v>61</v>
      </c>
    </row>
    <row r="12" spans="1:2" x14ac:dyDescent="0.25">
      <c r="A12" t="s">
        <v>27</v>
      </c>
      <c r="B12" s="2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B1" sqref="B1"/>
    </sheetView>
  </sheetViews>
  <sheetFormatPr defaultRowHeight="15" x14ac:dyDescent="0.25"/>
  <cols>
    <col min="1" max="1" width="19.42578125" customWidth="1"/>
    <col min="2" max="2" width="11.7109375" customWidth="1"/>
    <col min="3" max="3" width="18.42578125" customWidth="1"/>
    <col min="4" max="15" width="9.140625" style="4"/>
  </cols>
  <sheetData>
    <row r="1" spans="1:15" x14ac:dyDescent="0.25">
      <c r="A1" t="s">
        <v>20</v>
      </c>
      <c r="B1" t="s">
        <v>66</v>
      </c>
      <c r="C1" t="s">
        <v>63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x14ac:dyDescent="0.25">
      <c r="A2" t="s">
        <v>15</v>
      </c>
      <c r="B2">
        <v>3</v>
      </c>
      <c r="C2" s="3">
        <v>21</v>
      </c>
      <c r="D2" s="8">
        <f>C2/B2</f>
        <v>7</v>
      </c>
      <c r="E2" s="8">
        <f>C2/B2</f>
        <v>7</v>
      </c>
      <c r="F2" s="8">
        <f>C2/B2</f>
        <v>7</v>
      </c>
    </row>
    <row r="3" spans="1:15" x14ac:dyDescent="0.25">
      <c r="A3" t="s">
        <v>16</v>
      </c>
      <c r="B3">
        <v>4</v>
      </c>
      <c r="C3" s="3">
        <v>24</v>
      </c>
      <c r="G3" s="8">
        <f>C3/B3</f>
        <v>6</v>
      </c>
      <c r="H3" s="8">
        <f>C3/B3</f>
        <v>6</v>
      </c>
      <c r="I3" s="8">
        <f>C3/B3</f>
        <v>6</v>
      </c>
      <c r="J3" s="8">
        <f>C3/B3</f>
        <v>6</v>
      </c>
    </row>
    <row r="4" spans="1:15" x14ac:dyDescent="0.25">
      <c r="A4" t="s">
        <v>17</v>
      </c>
      <c r="B4">
        <v>4</v>
      </c>
      <c r="C4" s="3">
        <v>20</v>
      </c>
      <c r="G4" s="8">
        <f>C4/B4</f>
        <v>5</v>
      </c>
      <c r="H4" s="8">
        <f>C4/B4</f>
        <v>5</v>
      </c>
      <c r="I4" s="8">
        <f>C4/B4</f>
        <v>5</v>
      </c>
      <c r="J4" s="8">
        <f>C4/B4</f>
        <v>5</v>
      </c>
    </row>
    <row r="5" spans="1:15" x14ac:dyDescent="0.25">
      <c r="A5" t="s">
        <v>18</v>
      </c>
      <c r="B5">
        <v>3</v>
      </c>
      <c r="C5" s="3">
        <v>8</v>
      </c>
      <c r="K5" s="8">
        <f>C5/B5</f>
        <v>2.6666666666666665</v>
      </c>
      <c r="L5" s="8">
        <f>C5/B5</f>
        <v>2.6666666666666665</v>
      </c>
      <c r="M5" s="8">
        <f>C5/B5</f>
        <v>2.6666666666666665</v>
      </c>
    </row>
    <row r="6" spans="1:15" x14ac:dyDescent="0.25">
      <c r="A6" t="s">
        <v>19</v>
      </c>
      <c r="B6">
        <v>12</v>
      </c>
      <c r="C6" s="3">
        <v>27</v>
      </c>
      <c r="D6" s="8">
        <f>C6/B6</f>
        <v>2.25</v>
      </c>
      <c r="E6" s="8">
        <f>C6/B6</f>
        <v>2.25</v>
      </c>
      <c r="F6" s="8">
        <f>C6/B6</f>
        <v>2.25</v>
      </c>
      <c r="G6" s="8">
        <f>C6/B6</f>
        <v>2.25</v>
      </c>
      <c r="H6" s="8">
        <f>C6/B6</f>
        <v>2.25</v>
      </c>
      <c r="I6" s="8">
        <f>C6/B6</f>
        <v>2.25</v>
      </c>
      <c r="J6" s="8">
        <f>C6/B6</f>
        <v>2.25</v>
      </c>
      <c r="K6" s="8">
        <f>C6/B6</f>
        <v>2.25</v>
      </c>
      <c r="L6" s="8">
        <f>C6/B6</f>
        <v>2.25</v>
      </c>
      <c r="M6" s="8">
        <f>C6/B6</f>
        <v>2.25</v>
      </c>
      <c r="N6" s="8">
        <f>C6/B6</f>
        <v>2.25</v>
      </c>
      <c r="O6" s="8">
        <f>C6/B6</f>
        <v>2.25</v>
      </c>
    </row>
    <row r="7" spans="1:15" x14ac:dyDescent="0.25">
      <c r="C7" s="3"/>
    </row>
    <row r="8" spans="1:15" x14ac:dyDescent="0.25">
      <c r="A8" t="s">
        <v>64</v>
      </c>
      <c r="D8" s="4">
        <f t="shared" ref="D8:O8" si="0">SUM(D2:D6)</f>
        <v>9.25</v>
      </c>
      <c r="E8" s="4">
        <f t="shared" si="0"/>
        <v>9.25</v>
      </c>
      <c r="F8" s="4">
        <f t="shared" si="0"/>
        <v>9.25</v>
      </c>
      <c r="G8" s="4">
        <f t="shared" si="0"/>
        <v>13.25</v>
      </c>
      <c r="H8" s="4">
        <f t="shared" si="0"/>
        <v>13.25</v>
      </c>
      <c r="I8" s="4">
        <f t="shared" si="0"/>
        <v>13.25</v>
      </c>
      <c r="J8" s="4">
        <f t="shared" si="0"/>
        <v>13.25</v>
      </c>
      <c r="K8" s="4">
        <f t="shared" si="0"/>
        <v>4.9166666666666661</v>
      </c>
      <c r="L8" s="4">
        <f t="shared" si="0"/>
        <v>4.9166666666666661</v>
      </c>
      <c r="M8" s="4">
        <f t="shared" si="0"/>
        <v>4.9166666666666661</v>
      </c>
      <c r="N8" s="4">
        <f t="shared" si="0"/>
        <v>2.25</v>
      </c>
      <c r="O8" s="4">
        <f t="shared" si="0"/>
        <v>2.25</v>
      </c>
    </row>
    <row r="9" spans="1:15" x14ac:dyDescent="0.25">
      <c r="A9" t="s">
        <v>65</v>
      </c>
      <c r="D9" s="4">
        <f>D8</f>
        <v>9.25</v>
      </c>
      <c r="E9" s="4">
        <f t="shared" ref="E9:O9" si="1">E8+D9</f>
        <v>18.5</v>
      </c>
      <c r="F9" s="4">
        <f t="shared" si="1"/>
        <v>27.75</v>
      </c>
      <c r="G9" s="4">
        <f t="shared" si="1"/>
        <v>41</v>
      </c>
      <c r="H9" s="4">
        <f t="shared" si="1"/>
        <v>54.25</v>
      </c>
      <c r="I9" s="4">
        <f t="shared" si="1"/>
        <v>67.5</v>
      </c>
      <c r="J9" s="4">
        <f t="shared" si="1"/>
        <v>80.75</v>
      </c>
      <c r="K9" s="4">
        <f t="shared" si="1"/>
        <v>85.666666666666671</v>
      </c>
      <c r="L9" s="4">
        <f t="shared" si="1"/>
        <v>90.583333333333343</v>
      </c>
      <c r="M9" s="4">
        <f t="shared" si="1"/>
        <v>95.500000000000014</v>
      </c>
      <c r="N9" s="4">
        <f t="shared" si="1"/>
        <v>97.750000000000014</v>
      </c>
      <c r="O9" s="4">
        <f t="shared" si="1"/>
        <v>100.00000000000001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5" sqref="C5"/>
    </sheetView>
  </sheetViews>
  <sheetFormatPr defaultRowHeight="15" x14ac:dyDescent="0.25"/>
  <cols>
    <col min="1" max="1" width="15.28515625" customWidth="1"/>
    <col min="2" max="2" width="20.85546875" style="6" customWidth="1"/>
    <col min="3" max="3" width="17" style="6" customWidth="1"/>
  </cols>
  <sheetData>
    <row r="1" spans="1:3" x14ac:dyDescent="0.25">
      <c r="B1" s="4"/>
      <c r="C1" s="4"/>
    </row>
    <row r="2" spans="1:3" x14ac:dyDescent="0.25">
      <c r="A2" s="1" t="s">
        <v>2</v>
      </c>
      <c r="B2" s="5" t="s">
        <v>0</v>
      </c>
      <c r="C2" s="5" t="s">
        <v>1</v>
      </c>
    </row>
    <row r="3" spans="1:3" x14ac:dyDescent="0.25">
      <c r="A3" t="s">
        <v>3</v>
      </c>
      <c r="B3" s="4">
        <f>1*'برنامه زمانبندی طرح'!C2/3+0*'برنامه زمانبندی طرح'!C3/4+0*'برنامه زمانبندی طرح'!C4/4+0*'برنامه زمانبندی طرح'!C5/3+1*'برنامه زمانبندی طرح'!C6/12</f>
        <v>9.25</v>
      </c>
      <c r="C3" s="4">
        <v>10</v>
      </c>
    </row>
    <row r="4" spans="1:3" x14ac:dyDescent="0.25">
      <c r="A4" t="s">
        <v>4</v>
      </c>
      <c r="B4" s="4">
        <f>2*'برنامه زمانبندی طرح'!C2/3+0*'برنامه زمانبندی طرح'!C3/4+0*'برنامه زمانبندی طرح'!C4/4+0*'برنامه زمانبندی طرح'!C5/3+2*'برنامه زمانبندی طرح'!C6/12</f>
        <v>18.5</v>
      </c>
      <c r="C4" s="4">
        <v>24</v>
      </c>
    </row>
    <row r="5" spans="1:3" x14ac:dyDescent="0.25">
      <c r="A5" t="s">
        <v>5</v>
      </c>
      <c r="B5" s="4">
        <f>3*'برنامه زمانبندی طرح'!C2/3+0*'برنامه زمانبندی طرح'!C3/4+0*'برنامه زمانبندی طرح'!C4/4+0*'برنامه زمانبندی طرح'!C5/3+3*'برنامه زمانبندی طرح'!C6/12</f>
        <v>27.75</v>
      </c>
      <c r="C5" s="4">
        <f>3*21/3+0.8*24/4+0.8*20/4+0*8/3+3*27/12</f>
        <v>36.549999999999997</v>
      </c>
    </row>
    <row r="6" spans="1:3" x14ac:dyDescent="0.25">
      <c r="A6" t="s">
        <v>6</v>
      </c>
      <c r="B6" s="4">
        <f>3*'برنامه زمانبندی طرح'!C2/3+1*'برنامه زمانبندی طرح'!C3/4+1*'برنامه زمانبندی طرح'!C4/4+0*'برنامه زمانبندی طرح'!C5/3+4*'برنامه زمانبندی طرح'!C6/12</f>
        <v>41</v>
      </c>
      <c r="C6" s="4">
        <f>3*21/3+1.6*24/4+1.6*20/4+0*8/3+4*27/12</f>
        <v>47.6</v>
      </c>
    </row>
    <row r="7" spans="1:3" x14ac:dyDescent="0.25">
      <c r="A7" t="s">
        <v>7</v>
      </c>
      <c r="B7" s="4">
        <f>3*'برنامه زمانبندی طرح'!C2/3+2*'برنامه زمانبندی طرح'!C3/4+2*'برنامه زمانبندی طرح'!C4/4+0*'برنامه زمانبندی طرح'!C5/3+5*'برنامه زمانبندی طرح'!C6/12</f>
        <v>54.25</v>
      </c>
      <c r="C7" s="4">
        <f>3*21/3+2.4*24/4+2.4*20/4+0*8/3+5*27/12</f>
        <v>58.65</v>
      </c>
    </row>
    <row r="8" spans="1:3" x14ac:dyDescent="0.25">
      <c r="A8" t="s">
        <v>8</v>
      </c>
      <c r="B8" s="4">
        <f>3*'برنامه زمانبندی طرح'!C2/3+3*'برنامه زمانبندی طرح'!C3/4+3*'برنامه زمانبندی طرح'!C4/4+0*'برنامه زمانبندی طرح'!C5/3+6*'برنامه زمانبندی طرح'!C6/12</f>
        <v>67.5</v>
      </c>
      <c r="C8" s="4">
        <f>3*21/3+3.2*24/4+3.3*20/4+0*8/3+6*27/12</f>
        <v>70.2</v>
      </c>
    </row>
    <row r="9" spans="1:3" x14ac:dyDescent="0.25">
      <c r="A9" t="s">
        <v>9</v>
      </c>
      <c r="B9" s="4">
        <f>3*'برنامه زمانبندی طرح'!C2/3+4*'برنامه زمانبندی طرح'!C3/4+4*'برنامه زمانبندی طرح'!C4/4+0*'برنامه زمانبندی طرح'!C5/3+7*'برنامه زمانبندی طرح'!C6/12</f>
        <v>80.75</v>
      </c>
      <c r="C9" s="4">
        <f>3*21/3+3.6*24/4+4*20/4+0*8/3+7*27/12</f>
        <v>78.349999999999994</v>
      </c>
    </row>
    <row r="10" spans="1:3" x14ac:dyDescent="0.25">
      <c r="A10" t="s">
        <v>10</v>
      </c>
      <c r="B10" s="4">
        <f>3*'برنامه زمانبندی طرح'!C2/3+4*'برنامه زمانبندی طرح'!C3/4+4*'برنامه زمانبندی طرح'!C4/4+1*'برنامه زمانبندی طرح'!C5/3+8*'برنامه زمانبندی طرح'!C6/12</f>
        <v>85.666666666666671</v>
      </c>
      <c r="C10" s="4">
        <f>3*21/3+3.8*24/4+4*20/4+0.6*8/3+8*27/12</f>
        <v>83.399999999999991</v>
      </c>
    </row>
    <row r="11" spans="1:3" x14ac:dyDescent="0.25">
      <c r="A11" t="s">
        <v>11</v>
      </c>
      <c r="B11" s="4">
        <f>3*'برنامه زمانبندی طرح'!C2/3+4*'برنامه زمانبندی طرح'!C3/4+4*'برنامه زمانبندی طرح'!C4/4+2*'برنامه زمانبندی طرح'!C5/3+9*'برنامه زمانبندی طرح'!C6/12</f>
        <v>90.583333333333329</v>
      </c>
      <c r="C11" s="4">
        <f>3*21/3+3.8*24/4+4*20/4+1.2*8/3+9*27/12</f>
        <v>87.25</v>
      </c>
    </row>
    <row r="12" spans="1:3" x14ac:dyDescent="0.25">
      <c r="A12" t="s">
        <v>12</v>
      </c>
      <c r="B12" s="4">
        <f>3*'برنامه زمانبندی طرح'!C2/3+4*'برنامه زمانبندی طرح'!C3/4+4*'برنامه زمانبندی طرح'!C4/4+3*'برنامه زمانبندی طرح'!C5/3+10*'برنامه زمانبندی طرح'!C6/12</f>
        <v>95.5</v>
      </c>
      <c r="C12" s="4">
        <v>89</v>
      </c>
    </row>
    <row r="13" spans="1:3" x14ac:dyDescent="0.25">
      <c r="A13" t="s">
        <v>13</v>
      </c>
      <c r="B13" s="4">
        <f>3*'برنامه زمانبندی طرح'!C2/3+4*'برنامه زمانبندی طرح'!C3/4+4*'برنامه زمانبندی طرح'!C4/4+3*'برنامه زمانبندی طرح'!C5/3+11*'برنامه زمانبندی طرح'!C6/12</f>
        <v>97.75</v>
      </c>
      <c r="C13" s="4">
        <v>95</v>
      </c>
    </row>
    <row r="14" spans="1:3" x14ac:dyDescent="0.25">
      <c r="A14" t="s">
        <v>14</v>
      </c>
      <c r="B14" s="4">
        <f>3*'برنامه زمانبندی طرح'!C2/3+4*'برنامه زمانبندی طرح'!C3/4+4*'برنامه زمانبندی طرح'!C4/4+3*'برنامه زمانبندی طرح'!C5/3+12*'برنامه زمانبندی طرح'!C6/12</f>
        <v>100</v>
      </c>
      <c r="C14" s="4">
        <v>100</v>
      </c>
    </row>
    <row r="26" spans="8:8" x14ac:dyDescent="0.25">
      <c r="H26">
        <f>11/12</f>
        <v>0.91666666666666663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9" sqref="A2:E9"/>
    </sheetView>
  </sheetViews>
  <sheetFormatPr defaultRowHeight="15" x14ac:dyDescent="0.25"/>
  <cols>
    <col min="1" max="1" width="18.85546875" customWidth="1"/>
    <col min="2" max="2" width="25.85546875" customWidth="1"/>
    <col min="3" max="3" width="24.42578125" customWidth="1"/>
    <col min="4" max="4" width="27.5703125" customWidth="1"/>
    <col min="5" max="5" width="23.140625" customWidth="1"/>
  </cols>
  <sheetData>
    <row r="1" spans="1:5" x14ac:dyDescent="0.25">
      <c r="C1" s="3"/>
      <c r="D1" s="3"/>
      <c r="E1" s="3"/>
    </row>
    <row r="2" spans="1:5" ht="16.5" customHeight="1" x14ac:dyDescent="0.25">
      <c r="A2" s="1" t="s">
        <v>2</v>
      </c>
      <c r="B2" s="1" t="s">
        <v>49</v>
      </c>
      <c r="C2" s="2" t="s">
        <v>30</v>
      </c>
      <c r="D2" s="2" t="s">
        <v>50</v>
      </c>
      <c r="E2" s="2" t="s">
        <v>29</v>
      </c>
    </row>
    <row r="3" spans="1:5" x14ac:dyDescent="0.25">
      <c r="A3" s="1" t="s">
        <v>31</v>
      </c>
      <c r="B3" s="2" t="s">
        <v>37</v>
      </c>
      <c r="C3" s="2">
        <v>25</v>
      </c>
      <c r="D3" s="2" t="s">
        <v>38</v>
      </c>
      <c r="E3" s="2">
        <v>25</v>
      </c>
    </row>
    <row r="4" spans="1:5" x14ac:dyDescent="0.25">
      <c r="A4" t="s">
        <v>32</v>
      </c>
      <c r="B4" s="2" t="s">
        <v>39</v>
      </c>
      <c r="C4" s="2">
        <v>21</v>
      </c>
      <c r="D4" s="2" t="s">
        <v>40</v>
      </c>
      <c r="E4" s="3">
        <v>15.75</v>
      </c>
    </row>
    <row r="5" spans="1:5" x14ac:dyDescent="0.25">
      <c r="A5" t="s">
        <v>33</v>
      </c>
      <c r="B5" s="2" t="s">
        <v>41</v>
      </c>
      <c r="C5" s="3">
        <v>24</v>
      </c>
      <c r="D5" s="2" t="s">
        <v>46</v>
      </c>
      <c r="E5" s="3">
        <v>18</v>
      </c>
    </row>
    <row r="6" spans="1:5" x14ac:dyDescent="0.25">
      <c r="A6" t="s">
        <v>34</v>
      </c>
      <c r="B6" s="2" t="s">
        <v>42</v>
      </c>
      <c r="C6" s="3">
        <v>20</v>
      </c>
      <c r="D6" s="2" t="s">
        <v>45</v>
      </c>
      <c r="E6" s="3">
        <v>15</v>
      </c>
    </row>
    <row r="7" spans="1:5" x14ac:dyDescent="0.25">
      <c r="A7" t="s">
        <v>35</v>
      </c>
      <c r="B7" s="2" t="s">
        <v>43</v>
      </c>
      <c r="C7" s="3">
        <v>8</v>
      </c>
      <c r="D7" s="2" t="s">
        <v>44</v>
      </c>
      <c r="E7" s="3">
        <v>6</v>
      </c>
    </row>
    <row r="8" spans="1:5" x14ac:dyDescent="0.25">
      <c r="A8" t="s">
        <v>36</v>
      </c>
      <c r="B8" s="2" t="s">
        <v>47</v>
      </c>
      <c r="C8" s="3">
        <v>27</v>
      </c>
      <c r="D8" s="2" t="s">
        <v>48</v>
      </c>
      <c r="E8" s="3">
        <v>20.25</v>
      </c>
    </row>
    <row r="9" spans="1:5" x14ac:dyDescent="0.25">
      <c r="C9" s="3">
        <f>SUM(C4:C8)</f>
        <v>100</v>
      </c>
      <c r="D9" s="3"/>
      <c r="E9" s="3">
        <f>SUM(E3:E8)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مشخصات طرح</vt:lpstr>
      <vt:lpstr>برنامه زمانبندی طرح</vt:lpstr>
      <vt:lpstr>پیشرفت برنامه ای و واقعی</vt:lpstr>
      <vt:lpstr>پیشرفت مالی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Win_10</cp:lastModifiedBy>
  <dcterms:created xsi:type="dcterms:W3CDTF">2020-01-15T13:55:42Z</dcterms:created>
  <dcterms:modified xsi:type="dcterms:W3CDTF">2021-01-03T10:13:18Z</dcterms:modified>
</cp:coreProperties>
</file>